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ach\Downloads\"/>
    </mc:Choice>
  </mc:AlternateContent>
  <xr:revisionPtr revIDLastSave="0" documentId="8_{D26EF439-FF5C-4046-ABDC-DE0DFB500824}" xr6:coauthVersionLast="47" xr6:coauthVersionMax="47" xr10:uidLastSave="{00000000-0000-0000-0000-000000000000}"/>
  <bookViews>
    <workbookView xWindow="29280" yWindow="480" windowWidth="21600" windowHeight="11100" activeTab="1" xr2:uid="{CB95CE34-781E-429A-AB91-243A41392C55}"/>
  </bookViews>
  <sheets>
    <sheet name="Balance Sheet" sheetId="3" r:id="rId1"/>
    <sheet name="Profit and Los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3" i="5" l="1"/>
  <c r="B53" i="5"/>
  <c r="C43" i="5"/>
  <c r="B43" i="5"/>
  <c r="C36" i="5"/>
  <c r="B36" i="5"/>
  <c r="C23" i="5"/>
  <c r="B23" i="5"/>
  <c r="C16" i="5"/>
  <c r="B16" i="5"/>
  <c r="C9" i="3"/>
  <c r="D9" i="3"/>
  <c r="C17" i="3"/>
  <c r="D17" i="3"/>
  <c r="C18" i="3"/>
  <c r="D18" i="3"/>
  <c r="C25" i="3"/>
  <c r="D25" i="3"/>
  <c r="C27" i="3"/>
  <c r="D27" i="3"/>
  <c r="D29" i="3"/>
  <c r="C33" i="3"/>
  <c r="D33" i="3"/>
  <c r="D35" i="3"/>
  <c r="C40" i="3"/>
  <c r="D40" i="3"/>
  <c r="B25" i="5" l="1"/>
  <c r="B38" i="5"/>
  <c r="B45" i="5" s="1"/>
  <c r="B47" i="5" s="1"/>
  <c r="C25" i="5"/>
  <c r="C38" i="5" s="1"/>
  <c r="C45" i="5" s="1"/>
  <c r="C47" i="5" s="1"/>
  <c r="C29" i="3"/>
  <c r="C35" i="3" s="1"/>
</calcChain>
</file>

<file path=xl/sharedStrings.xml><?xml version="1.0" encoding="utf-8"?>
<sst xmlns="http://schemas.openxmlformats.org/spreadsheetml/2006/main" count="81" uniqueCount="79">
  <si>
    <t>Profit and Loss</t>
  </si>
  <si>
    <t>Leamington Lawn Tennis and Croquet Club Limited</t>
  </si>
  <si>
    <t>For the year ended 31 December 2025</t>
  </si>
  <si>
    <t>Account</t>
  </si>
  <si>
    <t>2025</t>
  </si>
  <si>
    <t>2024</t>
  </si>
  <si>
    <t>Turnover</t>
  </si>
  <si>
    <t>Bar Income</t>
  </si>
  <si>
    <t>Booking system income</t>
  </si>
  <si>
    <t>Sponsorship</t>
  </si>
  <si>
    <t>Squash income</t>
  </si>
  <si>
    <t>Other income</t>
  </si>
  <si>
    <t>Total Turnover</t>
  </si>
  <si>
    <t>Cost of Sales</t>
  </si>
  <si>
    <t>Bar Purchases</t>
  </si>
  <si>
    <t>Squash costs</t>
  </si>
  <si>
    <t>Total Cost of Sales</t>
  </si>
  <si>
    <t>Gross Profit</t>
  </si>
  <si>
    <t>Wages &amp; Salaries</t>
  </si>
  <si>
    <t>Depreciation</t>
  </si>
  <si>
    <t>Repairs and Maintenance</t>
  </si>
  <si>
    <t>Utilities</t>
  </si>
  <si>
    <t>Cleaning</t>
  </si>
  <si>
    <t>Bank and financing costs</t>
  </si>
  <si>
    <t>Other club overheads</t>
  </si>
  <si>
    <t>Operating Profit</t>
  </si>
  <si>
    <t>Other Income</t>
  </si>
  <si>
    <t>Total Other Income</t>
  </si>
  <si>
    <t>Profit on Ordinary Activities Before Taxation</t>
  </si>
  <si>
    <t>Squash 100 Club Income</t>
  </si>
  <si>
    <t>Squash 100 Club expenditure</t>
  </si>
  <si>
    <t>Profit after Taxation</t>
  </si>
  <si>
    <t>Balance Sheet</t>
  </si>
  <si>
    <t>As at 31 December 2025</t>
  </si>
  <si>
    <t>31 Dec 2025</t>
  </si>
  <si>
    <t>31 Dec 2024</t>
  </si>
  <si>
    <t>Fixed Assets</t>
  </si>
  <si>
    <t>Tangible Assets</t>
  </si>
  <si>
    <t>Total Fixed Assets</t>
  </si>
  <si>
    <t>Current Assets</t>
  </si>
  <si>
    <t>Stocks</t>
  </si>
  <si>
    <t>Debtors</t>
  </si>
  <si>
    <t>Cash at bank and in hand</t>
  </si>
  <si>
    <t>Cash at Bank</t>
  </si>
  <si>
    <t>Cash at bank: Restricted funds '100 club'</t>
  </si>
  <si>
    <t>Total Cash at bank and in hand</t>
  </si>
  <si>
    <t>Total Current Assets</t>
  </si>
  <si>
    <t>Creditors: amounts falling due within one year</t>
  </si>
  <si>
    <t>Other creditors and accruals</t>
  </si>
  <si>
    <t>Other creditors: restricted 100 club funds held on behalf of members</t>
  </si>
  <si>
    <t>Trade Creditors</t>
  </si>
  <si>
    <t>Charity Donations Held</t>
  </si>
  <si>
    <t>Total Creditors: amounts falling due within one year</t>
  </si>
  <si>
    <t>Net Current Assets (Liabilities)</t>
  </si>
  <si>
    <t>Total Assets less Current Liabilities</t>
  </si>
  <si>
    <t>Creditors: amounts falling due after more than one year</t>
  </si>
  <si>
    <t>Loans</t>
  </si>
  <si>
    <t>Total Creditors: amounts falling due after more than one year</t>
  </si>
  <si>
    <t>Net Assets</t>
  </si>
  <si>
    <t>Capital and Reserves</t>
  </si>
  <si>
    <t>Current Year Earnings</t>
  </si>
  <si>
    <t>Profit and Loss Account</t>
  </si>
  <si>
    <t>Total Capital and Reserves</t>
  </si>
  <si>
    <t>Squash 100 club income and expense</t>
  </si>
  <si>
    <t>Total Squash 100 club income and expense</t>
  </si>
  <si>
    <t>Subscriptions income</t>
  </si>
  <si>
    <t>Striders Income</t>
  </si>
  <si>
    <t>Tennis income</t>
  </si>
  <si>
    <t>Tennis costs</t>
  </si>
  <si>
    <t>Other club sport costs</t>
  </si>
  <si>
    <t>Administrative Costs</t>
  </si>
  <si>
    <t>Professional Fees</t>
  </si>
  <si>
    <t>Total Administrative Costs</t>
  </si>
  <si>
    <t>Grant Income</t>
  </si>
  <si>
    <t>Interest Received</t>
  </si>
  <si>
    <t>Analysis:</t>
  </si>
  <si>
    <t>Of which:</t>
  </si>
  <si>
    <t>Restricted funds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</si>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</sst>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0" x14ac:knownFonts="1">
    <font>
      <sz val="9"/>
      <color theme="1"/>
      <name val="Arial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3" fillId="0" borderId="0" xfId="0" applyFont="1"/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/>
    </xf>
  </cellXfs>
  <cellStyles count="2">
    <cellStyle name="Normal" xfId="0" builtinId="0"/>
    <cellStyle name="Normal 2" xfId="1" xr:uid="{55C3DB4D-359D-488C-9787-40BDAA03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3B89-0FB1-4330-9FD0-84C5E58C8CF4}">
  <dimension ref="A1:D43"/>
  <sheetViews>
    <sheetView showGridLines="0" zoomScaleNormal="100" workbookViewId="0">
      <selection activeCell="F21" sqref="F21"/>
    </sheetView>
  </sheetViews>
  <sheetFormatPr defaultRowHeight="11.4" x14ac:dyDescent="0.2"/>
  <cols>
    <col min="1" max="1" width="1.375" customWidth="1"/>
    <col min="2" max="2" width="61.625" customWidth="1"/>
    <col min="3" max="4" width="13.875" customWidth="1"/>
  </cols>
  <sheetData>
    <row r="1" spans="1:4" s="18" customFormat="1" ht="16.649999999999999" customHeight="1" x14ac:dyDescent="0.3">
      <c r="A1" s="19" t="s">
        <v>32</v>
      </c>
      <c r="B1" s="19"/>
      <c r="C1" s="19"/>
      <c r="D1" s="19"/>
    </row>
    <row r="2" spans="1:4" s="16" customFormat="1" ht="14.4" customHeight="1" x14ac:dyDescent="0.25">
      <c r="A2" s="17" t="s">
        <v>1</v>
      </c>
      <c r="B2" s="17"/>
      <c r="C2" s="17"/>
      <c r="D2" s="17"/>
    </row>
    <row r="3" spans="1:4" s="16" customFormat="1" ht="14.4" customHeight="1" x14ac:dyDescent="0.25">
      <c r="A3" s="17" t="s">
        <v>33</v>
      </c>
      <c r="B3" s="17"/>
      <c r="C3" s="17"/>
      <c r="D3" s="17"/>
    </row>
    <row r="4" spans="1:4" ht="13.35" customHeight="1" x14ac:dyDescent="0.2"/>
    <row r="5" spans="1:4" s="9" customFormat="1" ht="12.15" customHeight="1" x14ac:dyDescent="0.25">
      <c r="A5" s="10"/>
      <c r="B5" s="15" t="s">
        <v>3</v>
      </c>
      <c r="C5" s="14" t="s">
        <v>34</v>
      </c>
      <c r="D5" s="14" t="s">
        <v>35</v>
      </c>
    </row>
    <row r="6" spans="1:4" ht="13.35" customHeight="1" x14ac:dyDescent="0.2"/>
    <row r="7" spans="1:4" s="9" customFormat="1" ht="12.15" customHeight="1" x14ac:dyDescent="0.25">
      <c r="A7" s="10" t="s">
        <v>36</v>
      </c>
      <c r="B7" s="10"/>
      <c r="C7" s="10"/>
      <c r="D7" s="10"/>
    </row>
    <row r="8" spans="1:4" ht="10.95" customHeight="1" x14ac:dyDescent="0.2">
      <c r="B8" s="1" t="s">
        <v>37</v>
      </c>
      <c r="C8" s="2">
        <v>823570.69</v>
      </c>
      <c r="D8" s="2">
        <v>908155.86</v>
      </c>
    </row>
    <row r="9" spans="1:4" ht="10.95" customHeight="1" x14ac:dyDescent="0.2">
      <c r="A9" s="8" t="s">
        <v>38</v>
      </c>
      <c r="C9" s="7">
        <f>C8</f>
        <v>823570.69</v>
      </c>
      <c r="D9" s="7">
        <f>D8</f>
        <v>908155.86</v>
      </c>
    </row>
    <row r="10" spans="1:4" ht="13.35" customHeight="1" x14ac:dyDescent="0.2"/>
    <row r="11" spans="1:4" s="9" customFormat="1" ht="12.15" customHeight="1" x14ac:dyDescent="0.25">
      <c r="A11" s="10" t="s">
        <v>39</v>
      </c>
      <c r="B11" s="10"/>
      <c r="C11" s="10"/>
      <c r="D11" s="10"/>
    </row>
    <row r="12" spans="1:4" ht="10.95" customHeight="1" x14ac:dyDescent="0.2">
      <c r="B12" s="1" t="s">
        <v>40</v>
      </c>
      <c r="C12" s="2">
        <v>4200</v>
      </c>
      <c r="D12" s="2">
        <v>3200</v>
      </c>
    </row>
    <row r="13" spans="1:4" ht="10.95" customHeight="1" x14ac:dyDescent="0.2">
      <c r="B13" s="4" t="s">
        <v>41</v>
      </c>
      <c r="C13" s="5">
        <v>825</v>
      </c>
      <c r="D13" s="5">
        <v>1357.4</v>
      </c>
    </row>
    <row r="14" spans="1:4" ht="10.95" customHeight="1" x14ac:dyDescent="0.2">
      <c r="A14" s="13"/>
      <c r="B14" s="13" t="s">
        <v>42</v>
      </c>
      <c r="C14" s="13"/>
      <c r="D14" s="13"/>
    </row>
    <row r="15" spans="1:4" ht="10.95" customHeight="1" x14ac:dyDescent="0.2">
      <c r="B15" s="4" t="s">
        <v>43</v>
      </c>
      <c r="C15" s="5">
        <v>365101.3</v>
      </c>
      <c r="D15" s="5">
        <v>165932.03</v>
      </c>
    </row>
    <row r="16" spans="1:4" ht="10.95" customHeight="1" x14ac:dyDescent="0.2">
      <c r="B16" s="4" t="s">
        <v>44</v>
      </c>
      <c r="C16" s="5">
        <v>4378.3599999999997</v>
      </c>
      <c r="D16" s="5">
        <v>0</v>
      </c>
    </row>
    <row r="17" spans="1:4" ht="10.95" customHeight="1" x14ac:dyDescent="0.2">
      <c r="B17" s="8" t="s">
        <v>45</v>
      </c>
      <c r="C17" s="7">
        <f>SUM(C15:C16)</f>
        <v>369479.66</v>
      </c>
      <c r="D17" s="7">
        <f>SUM(D15:D16)</f>
        <v>165932.03</v>
      </c>
    </row>
    <row r="18" spans="1:4" ht="10.95" customHeight="1" x14ac:dyDescent="0.2">
      <c r="A18" s="8" t="s">
        <v>46</v>
      </c>
      <c r="C18" s="7">
        <f>(SUM(C12:C13) + C17)</f>
        <v>374504.66</v>
      </c>
      <c r="D18" s="7">
        <f>(SUM(D12:D13) + D17)</f>
        <v>170489.43</v>
      </c>
    </row>
    <row r="19" spans="1:4" ht="13.35" customHeight="1" x14ac:dyDescent="0.2"/>
    <row r="20" spans="1:4" s="9" customFormat="1" ht="12.15" customHeight="1" x14ac:dyDescent="0.25">
      <c r="A20" s="10" t="s">
        <v>47</v>
      </c>
      <c r="B20" s="10"/>
      <c r="C20" s="10"/>
      <c r="D20" s="10"/>
    </row>
    <row r="21" spans="1:4" ht="10.95" customHeight="1" x14ac:dyDescent="0.2">
      <c r="B21" s="1" t="s">
        <v>48</v>
      </c>
      <c r="C21" s="2">
        <v>25949.07</v>
      </c>
      <c r="D21" s="2">
        <v>32971.550000000003</v>
      </c>
    </row>
    <row r="22" spans="1:4" ht="10.95" customHeight="1" x14ac:dyDescent="0.2">
      <c r="B22" s="4" t="s">
        <v>49</v>
      </c>
      <c r="C22" s="5">
        <v>3420</v>
      </c>
      <c r="D22" s="5">
        <v>3420</v>
      </c>
    </row>
    <row r="23" spans="1:4" ht="10.95" customHeight="1" x14ac:dyDescent="0.2">
      <c r="B23" s="4" t="s">
        <v>50</v>
      </c>
      <c r="C23" s="5">
        <v>18316.98</v>
      </c>
      <c r="D23" s="5">
        <v>3226.08</v>
      </c>
    </row>
    <row r="24" spans="1:4" ht="10.95" customHeight="1" x14ac:dyDescent="0.2">
      <c r="B24" s="4" t="s">
        <v>51</v>
      </c>
      <c r="C24" s="5">
        <v>4332.18</v>
      </c>
      <c r="D24" s="5">
        <v>3553.6</v>
      </c>
    </row>
    <row r="25" spans="1:4" ht="10.95" customHeight="1" x14ac:dyDescent="0.2">
      <c r="A25" s="8" t="s">
        <v>52</v>
      </c>
      <c r="C25" s="7">
        <f>SUM(C21:C24)</f>
        <v>52018.23</v>
      </c>
      <c r="D25" s="7">
        <f>SUM(D21:D24)</f>
        <v>43171.23</v>
      </c>
    </row>
    <row r="26" spans="1:4" ht="13.35" customHeight="1" x14ac:dyDescent="0.2"/>
    <row r="27" spans="1:4" ht="10.95" customHeight="1" x14ac:dyDescent="0.2">
      <c r="B27" s="12" t="s">
        <v>53</v>
      </c>
      <c r="C27" s="11">
        <f>(C18 - C25)</f>
        <v>322486.43</v>
      </c>
      <c r="D27" s="11">
        <f>(D18 - D25)</f>
        <v>127318.19999999998</v>
      </c>
    </row>
    <row r="28" spans="1:4" ht="13.35" customHeight="1" x14ac:dyDescent="0.2"/>
    <row r="29" spans="1:4" ht="10.95" customHeight="1" x14ac:dyDescent="0.2">
      <c r="B29" s="12" t="s">
        <v>54</v>
      </c>
      <c r="C29" s="11">
        <f>(C9 + C27)</f>
        <v>1146057.1199999999</v>
      </c>
      <c r="D29" s="11">
        <f>(D9 + D27)</f>
        <v>1035474.0599999999</v>
      </c>
    </row>
    <row r="30" spans="1:4" ht="13.35" customHeight="1" x14ac:dyDescent="0.2"/>
    <row r="31" spans="1:4" s="9" customFormat="1" ht="12.15" customHeight="1" x14ac:dyDescent="0.25">
      <c r="A31" s="10" t="s">
        <v>55</v>
      </c>
      <c r="B31" s="10"/>
      <c r="C31" s="10"/>
      <c r="D31" s="10"/>
    </row>
    <row r="32" spans="1:4" ht="10.95" customHeight="1" x14ac:dyDescent="0.2">
      <c r="B32" s="1" t="s">
        <v>56</v>
      </c>
      <c r="C32" s="2">
        <v>9900</v>
      </c>
      <c r="D32" s="2">
        <v>19800</v>
      </c>
    </row>
    <row r="33" spans="1:4" ht="10.95" customHeight="1" x14ac:dyDescent="0.2">
      <c r="A33" s="8" t="s">
        <v>57</v>
      </c>
      <c r="C33" s="7">
        <f>C32</f>
        <v>9900</v>
      </c>
      <c r="D33" s="7">
        <f>D32</f>
        <v>19800</v>
      </c>
    </row>
    <row r="34" spans="1:4" ht="13.35" customHeight="1" x14ac:dyDescent="0.2"/>
    <row r="35" spans="1:4" ht="10.95" customHeight="1" x14ac:dyDescent="0.2">
      <c r="B35" s="12" t="s">
        <v>58</v>
      </c>
      <c r="C35" s="11">
        <f>(C29 - (C33 + 0))</f>
        <v>1136157.1199999999</v>
      </c>
      <c r="D35" s="11">
        <f>(D29 - (D33 + 0))</f>
        <v>1015674.0599999999</v>
      </c>
    </row>
    <row r="36" spans="1:4" ht="13.35" customHeight="1" x14ac:dyDescent="0.2"/>
    <row r="37" spans="1:4" s="9" customFormat="1" ht="12.15" customHeight="1" x14ac:dyDescent="0.25">
      <c r="A37" s="10" t="s">
        <v>59</v>
      </c>
      <c r="B37" s="10"/>
      <c r="C37" s="10"/>
      <c r="D37" s="10"/>
    </row>
    <row r="38" spans="1:4" ht="10.95" customHeight="1" x14ac:dyDescent="0.2">
      <c r="B38" s="1" t="s">
        <v>60</v>
      </c>
      <c r="C38" s="2">
        <v>120483.06</v>
      </c>
      <c r="D38" s="2">
        <v>106359.69</v>
      </c>
    </row>
    <row r="39" spans="1:4" ht="10.95" customHeight="1" x14ac:dyDescent="0.2">
      <c r="B39" s="4" t="s">
        <v>61</v>
      </c>
      <c r="C39" s="5">
        <v>1015674.06</v>
      </c>
      <c r="D39" s="5">
        <v>909314.37</v>
      </c>
    </row>
    <row r="40" spans="1:4" ht="10.95" customHeight="1" x14ac:dyDescent="0.2">
      <c r="A40" s="8" t="s">
        <v>62</v>
      </c>
      <c r="C40" s="7">
        <f>SUM(C38:C39)</f>
        <v>1136157.1200000001</v>
      </c>
      <c r="D40" s="7">
        <f>SUM(D38:D39)</f>
        <v>1015674.06</v>
      </c>
    </row>
    <row r="42" spans="1:4" x14ac:dyDescent="0.2">
      <c r="A42" s="3" t="s">
        <v>76</v>
      </c>
    </row>
    <row r="43" spans="1:4" x14ac:dyDescent="0.2">
      <c r="B43" s="3" t="s">
        <v>77</v>
      </c>
      <c r="C43" s="23" t="s">
        <v>78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CF75-81BE-4E6F-92C3-546B47CDB2C6}">
  <dimension ref="A1:C54"/>
  <sheetViews>
    <sheetView showGridLines="0" tabSelected="1" zoomScaleNormal="100" workbookViewId="0">
      <selection activeCell="E16" sqref="E16"/>
    </sheetView>
  </sheetViews>
  <sheetFormatPr defaultRowHeight="11.4" x14ac:dyDescent="0.2"/>
  <cols>
    <col min="1" max="1" width="44.125" customWidth="1"/>
    <col min="2" max="3" width="11.125" customWidth="1"/>
  </cols>
  <sheetData>
    <row r="1" spans="1:3" s="18" customFormat="1" ht="16.649999999999999" customHeight="1" x14ac:dyDescent="0.3">
      <c r="A1" s="19" t="s">
        <v>0</v>
      </c>
      <c r="B1" s="19"/>
      <c r="C1" s="19"/>
    </row>
    <row r="2" spans="1:3" s="16" customFormat="1" ht="14.4" customHeight="1" x14ac:dyDescent="0.25">
      <c r="A2" s="17" t="s">
        <v>1</v>
      </c>
      <c r="B2" s="17"/>
      <c r="C2" s="17"/>
    </row>
    <row r="3" spans="1:3" s="16" customFormat="1" ht="14.4" customHeight="1" x14ac:dyDescent="0.25">
      <c r="A3" s="17" t="s">
        <v>2</v>
      </c>
      <c r="B3" s="17"/>
      <c r="C3" s="17"/>
    </row>
    <row r="4" spans="1:3" ht="13.35" customHeight="1" x14ac:dyDescent="0.2"/>
    <row r="5" spans="1:3" s="9" customFormat="1" ht="12.15" customHeight="1" x14ac:dyDescent="0.25">
      <c r="A5" s="15" t="s">
        <v>3</v>
      </c>
      <c r="B5" s="14" t="s">
        <v>4</v>
      </c>
      <c r="C5" s="14" t="s">
        <v>5</v>
      </c>
    </row>
    <row r="6" spans="1:3" ht="13.35" customHeight="1" x14ac:dyDescent="0.2"/>
    <row r="7" spans="1:3" s="9" customFormat="1" ht="12.15" customHeight="1" x14ac:dyDescent="0.25">
      <c r="A7" s="10" t="s">
        <v>6</v>
      </c>
      <c r="B7" s="10"/>
      <c r="C7" s="10"/>
    </row>
    <row r="8" spans="1:3" ht="10.95" customHeight="1" x14ac:dyDescent="0.2">
      <c r="A8" s="1" t="s">
        <v>65</v>
      </c>
      <c r="B8" s="2">
        <v>468419.01</v>
      </c>
      <c r="C8" s="2">
        <v>429474.45</v>
      </c>
    </row>
    <row r="9" spans="1:3" ht="10.95" customHeight="1" x14ac:dyDescent="0.2">
      <c r="A9" s="4" t="s">
        <v>7</v>
      </c>
      <c r="B9" s="5">
        <v>239635.11</v>
      </c>
      <c r="C9" s="5">
        <v>218569.38</v>
      </c>
    </row>
    <row r="10" spans="1:3" ht="10.95" customHeight="1" x14ac:dyDescent="0.2">
      <c r="A10" s="4" t="s">
        <v>8</v>
      </c>
      <c r="B10" s="5">
        <v>46537.2</v>
      </c>
      <c r="C10" s="5">
        <v>41910.870000000003</v>
      </c>
    </row>
    <row r="11" spans="1:3" ht="10.95" customHeight="1" x14ac:dyDescent="0.2">
      <c r="A11" s="4" t="s">
        <v>9</v>
      </c>
      <c r="B11" s="5">
        <v>8916.67</v>
      </c>
      <c r="C11" s="5">
        <v>15636</v>
      </c>
    </row>
    <row r="12" spans="1:3" ht="10.95" customHeight="1" x14ac:dyDescent="0.2">
      <c r="A12" s="4" t="s">
        <v>10</v>
      </c>
      <c r="B12" s="5">
        <v>19145.8</v>
      </c>
      <c r="C12" s="5">
        <v>10279.15</v>
      </c>
    </row>
    <row r="13" spans="1:3" ht="10.95" customHeight="1" x14ac:dyDescent="0.2">
      <c r="A13" s="4" t="s">
        <v>66</v>
      </c>
      <c r="B13" s="5">
        <v>10584.82</v>
      </c>
      <c r="C13" s="5">
        <v>0</v>
      </c>
    </row>
    <row r="14" spans="1:3" ht="10.95" customHeight="1" x14ac:dyDescent="0.2">
      <c r="A14" s="4" t="s">
        <v>67</v>
      </c>
      <c r="B14" s="5">
        <v>6660.27</v>
      </c>
      <c r="C14" s="5">
        <v>8184.02</v>
      </c>
    </row>
    <row r="15" spans="1:3" ht="10.95" customHeight="1" x14ac:dyDescent="0.2">
      <c r="A15" s="4" t="s">
        <v>11</v>
      </c>
      <c r="B15" s="5">
        <v>4497.07</v>
      </c>
      <c r="C15" s="5">
        <v>3423.33</v>
      </c>
    </row>
    <row r="16" spans="1:3" ht="10.95" customHeight="1" x14ac:dyDescent="0.2">
      <c r="A16" s="8" t="s">
        <v>12</v>
      </c>
      <c r="B16" s="7">
        <f>SUM(B8:B15)</f>
        <v>804395.95</v>
      </c>
      <c r="C16" s="7">
        <f>SUM(C8:C15)</f>
        <v>727477.20000000007</v>
      </c>
    </row>
    <row r="17" spans="1:3" ht="13.35" customHeight="1" x14ac:dyDescent="0.2">
      <c r="B17" s="6"/>
      <c r="C17" s="6"/>
    </row>
    <row r="18" spans="1:3" s="9" customFormat="1" ht="12.15" customHeight="1" x14ac:dyDescent="0.25">
      <c r="A18" s="10" t="s">
        <v>13</v>
      </c>
      <c r="B18" s="20"/>
      <c r="C18" s="20"/>
    </row>
    <row r="19" spans="1:3" ht="10.95" customHeight="1" x14ac:dyDescent="0.2">
      <c r="A19" s="1" t="s">
        <v>14</v>
      </c>
      <c r="B19" s="2">
        <v>118461.06</v>
      </c>
      <c r="C19" s="2">
        <v>105074.28</v>
      </c>
    </row>
    <row r="20" spans="1:3" ht="10.95" customHeight="1" x14ac:dyDescent="0.2">
      <c r="A20" s="4" t="s">
        <v>15</v>
      </c>
      <c r="B20" s="5">
        <v>64455.89</v>
      </c>
      <c r="C20" s="5">
        <v>31061.19</v>
      </c>
    </row>
    <row r="21" spans="1:3" ht="10.95" customHeight="1" x14ac:dyDescent="0.2">
      <c r="A21" s="4" t="s">
        <v>68</v>
      </c>
      <c r="B21" s="5">
        <v>37425.39</v>
      </c>
      <c r="C21" s="5">
        <v>31936.49</v>
      </c>
    </row>
    <row r="22" spans="1:3" ht="10.95" customHeight="1" x14ac:dyDescent="0.2">
      <c r="A22" s="4" t="s">
        <v>69</v>
      </c>
      <c r="B22" s="5">
        <v>12705.06</v>
      </c>
      <c r="C22" s="5">
        <v>15884.86</v>
      </c>
    </row>
    <row r="23" spans="1:3" ht="10.95" customHeight="1" x14ac:dyDescent="0.2">
      <c r="A23" s="8" t="s">
        <v>16</v>
      </c>
      <c r="B23" s="7">
        <f>SUM(B19:B22)</f>
        <v>233047.40000000002</v>
      </c>
      <c r="C23" s="7">
        <f>SUM(C19:C22)</f>
        <v>183956.82</v>
      </c>
    </row>
    <row r="24" spans="1:3" ht="13.35" customHeight="1" x14ac:dyDescent="0.2">
      <c r="B24" s="6"/>
      <c r="C24" s="6"/>
    </row>
    <row r="25" spans="1:3" ht="10.95" customHeight="1" x14ac:dyDescent="0.2">
      <c r="A25" s="12" t="s">
        <v>17</v>
      </c>
      <c r="B25" s="11">
        <f>(B16 - B23)</f>
        <v>571348.54999999993</v>
      </c>
      <c r="C25" s="11">
        <f>(C16 - C23)</f>
        <v>543520.38000000012</v>
      </c>
    </row>
    <row r="26" spans="1:3" ht="13.35" customHeight="1" x14ac:dyDescent="0.2">
      <c r="B26" s="6"/>
      <c r="C26" s="6"/>
    </row>
    <row r="27" spans="1:3" s="9" customFormat="1" ht="12.15" customHeight="1" x14ac:dyDescent="0.25">
      <c r="A27" s="10" t="s">
        <v>70</v>
      </c>
      <c r="B27" s="20"/>
      <c r="C27" s="20"/>
    </row>
    <row r="28" spans="1:3" ht="10.95" customHeight="1" x14ac:dyDescent="0.2">
      <c r="A28" s="1" t="s">
        <v>18</v>
      </c>
      <c r="B28" s="2">
        <v>159540.38</v>
      </c>
      <c r="C28" s="2">
        <v>152030.49</v>
      </c>
    </row>
    <row r="29" spans="1:3" ht="10.95" customHeight="1" x14ac:dyDescent="0.2">
      <c r="A29" s="4" t="s">
        <v>19</v>
      </c>
      <c r="B29" s="5">
        <v>118536.01</v>
      </c>
      <c r="C29" s="5">
        <v>115849.42</v>
      </c>
    </row>
    <row r="30" spans="1:3" ht="10.95" customHeight="1" x14ac:dyDescent="0.2">
      <c r="A30" s="4" t="s">
        <v>22</v>
      </c>
      <c r="B30" s="5">
        <v>51403.74</v>
      </c>
      <c r="C30" s="5">
        <v>47500.11</v>
      </c>
    </row>
    <row r="31" spans="1:3" ht="10.95" customHeight="1" x14ac:dyDescent="0.2">
      <c r="A31" s="4" t="s">
        <v>21</v>
      </c>
      <c r="B31" s="5">
        <v>40999.699999999997</v>
      </c>
      <c r="C31" s="5">
        <v>48110.76</v>
      </c>
    </row>
    <row r="32" spans="1:3" ht="10.95" customHeight="1" x14ac:dyDescent="0.2">
      <c r="A32" s="4" t="s">
        <v>20</v>
      </c>
      <c r="B32" s="5">
        <v>26039.16</v>
      </c>
      <c r="C32" s="5">
        <v>41122.03</v>
      </c>
    </row>
    <row r="33" spans="1:3" ht="10.95" customHeight="1" x14ac:dyDescent="0.2">
      <c r="A33" s="4" t="s">
        <v>23</v>
      </c>
      <c r="B33" s="5">
        <v>5617.23</v>
      </c>
      <c r="C33" s="5">
        <v>5530.57</v>
      </c>
    </row>
    <row r="34" spans="1:3" ht="10.95" customHeight="1" x14ac:dyDescent="0.2">
      <c r="A34" s="4" t="s">
        <v>71</v>
      </c>
      <c r="B34" s="5">
        <v>27284.15</v>
      </c>
      <c r="C34" s="5">
        <v>4367</v>
      </c>
    </row>
    <row r="35" spans="1:3" ht="10.95" customHeight="1" x14ac:dyDescent="0.2">
      <c r="A35" s="4" t="s">
        <v>24</v>
      </c>
      <c r="B35" s="5">
        <v>27445.34</v>
      </c>
      <c r="C35" s="5">
        <v>25407.05</v>
      </c>
    </row>
    <row r="36" spans="1:3" ht="10.95" customHeight="1" x14ac:dyDescent="0.2">
      <c r="A36" s="8" t="s">
        <v>72</v>
      </c>
      <c r="B36" s="7">
        <f>SUM(B28:B35)</f>
        <v>456865.71</v>
      </c>
      <c r="C36" s="7">
        <f>SUM(C28:C35)</f>
        <v>439917.42999999993</v>
      </c>
    </row>
    <row r="37" spans="1:3" ht="13.35" customHeight="1" x14ac:dyDescent="0.2">
      <c r="B37" s="6"/>
      <c r="C37" s="6"/>
    </row>
    <row r="38" spans="1:3" ht="10.95" customHeight="1" x14ac:dyDescent="0.2">
      <c r="A38" s="12" t="s">
        <v>25</v>
      </c>
      <c r="B38" s="11">
        <f>((B25 + 0) - (0 + B36))</f>
        <v>114482.83999999991</v>
      </c>
      <c r="C38" s="11">
        <f>((C25 + 0) - (0 + C36))</f>
        <v>103602.95000000019</v>
      </c>
    </row>
    <row r="39" spans="1:3" ht="13.35" customHeight="1" x14ac:dyDescent="0.2">
      <c r="B39" s="6"/>
      <c r="C39" s="6"/>
    </row>
    <row r="40" spans="1:3" s="9" customFormat="1" ht="12.15" customHeight="1" x14ac:dyDescent="0.25">
      <c r="A40" s="10" t="s">
        <v>26</v>
      </c>
      <c r="B40" s="20"/>
      <c r="C40" s="20"/>
    </row>
    <row r="41" spans="1:3" ht="10.95" customHeight="1" x14ac:dyDescent="0.2">
      <c r="A41" s="1" t="s">
        <v>73</v>
      </c>
      <c r="B41" s="2">
        <v>5000</v>
      </c>
      <c r="C41" s="2">
        <v>0</v>
      </c>
    </row>
    <row r="42" spans="1:3" ht="10.95" customHeight="1" x14ac:dyDescent="0.2">
      <c r="A42" s="4" t="s">
        <v>74</v>
      </c>
      <c r="B42" s="5">
        <v>1000.22</v>
      </c>
      <c r="C42" s="5">
        <v>2756.74</v>
      </c>
    </row>
    <row r="43" spans="1:3" ht="10.95" customHeight="1" x14ac:dyDescent="0.2">
      <c r="A43" s="8" t="s">
        <v>27</v>
      </c>
      <c r="B43" s="7">
        <f>SUM(B41:B42)</f>
        <v>6000.22</v>
      </c>
      <c r="C43" s="7">
        <f>SUM(C41:C42)</f>
        <v>2756.74</v>
      </c>
    </row>
    <row r="44" spans="1:3" ht="13.35" customHeight="1" x14ac:dyDescent="0.2">
      <c r="B44" s="6"/>
      <c r="C44" s="6"/>
    </row>
    <row r="45" spans="1:3" ht="10.95" customHeight="1" x14ac:dyDescent="0.2">
      <c r="A45" s="12" t="s">
        <v>28</v>
      </c>
      <c r="B45" s="11">
        <f>(B38 + B43)</f>
        <v>120483.05999999991</v>
      </c>
      <c r="C45" s="11">
        <f>(C38 + C43)</f>
        <v>106359.69000000019</v>
      </c>
    </row>
    <row r="46" spans="1:3" ht="13.35" customHeight="1" x14ac:dyDescent="0.2">
      <c r="B46" s="6"/>
      <c r="C46" s="6"/>
    </row>
    <row r="47" spans="1:3" ht="10.95" customHeight="1" x14ac:dyDescent="0.2">
      <c r="A47" s="12" t="s">
        <v>31</v>
      </c>
      <c r="B47" s="11">
        <f>(B45 - 0)</f>
        <v>120483.05999999991</v>
      </c>
      <c r="C47" s="11">
        <f>(C45 - 0)</f>
        <v>106359.69000000019</v>
      </c>
    </row>
    <row r="49" spans="1:3" ht="13.2" x14ac:dyDescent="0.25">
      <c r="A49" s="22" t="s">
        <v>75</v>
      </c>
    </row>
    <row r="50" spans="1:3" ht="13.2" x14ac:dyDescent="0.2">
      <c r="A50" s="21" t="s">
        <v>63</v>
      </c>
      <c r="B50" s="20"/>
      <c r="C50" s="20"/>
    </row>
    <row r="51" spans="1:3" x14ac:dyDescent="0.2">
      <c r="A51" s="1" t="s">
        <v>29</v>
      </c>
      <c r="B51" s="2">
        <v>4410</v>
      </c>
      <c r="C51" s="2">
        <v>0</v>
      </c>
    </row>
    <row r="52" spans="1:3" x14ac:dyDescent="0.2">
      <c r="A52" s="4" t="s">
        <v>30</v>
      </c>
      <c r="B52" s="5">
        <v>-1929</v>
      </c>
      <c r="C52" s="5">
        <v>0</v>
      </c>
    </row>
    <row r="53" spans="1:3" ht="12" x14ac:dyDescent="0.2">
      <c r="A53" s="8" t="s">
        <v>64</v>
      </c>
      <c r="B53" s="7">
        <f>SUM(B51:B52)</f>
        <v>2481</v>
      </c>
      <c r="C53" s="7">
        <f>SUM(C51:C52)</f>
        <v>0</v>
      </c>
    </row>
    <row r="54" spans="1:3" x14ac:dyDescent="0.2">
      <c r="B54" s="6"/>
      <c r="C54" s="6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Profit and 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Cale</dc:creator>
  <cp:lastModifiedBy>Zachary Coelho</cp:lastModifiedBy>
  <dcterms:created xsi:type="dcterms:W3CDTF">2026-05-28T14:50:13Z</dcterms:created>
  <dcterms:modified xsi:type="dcterms:W3CDTF">2026-06-09T08:20:56Z</dcterms:modified>
</cp:coreProperties>
</file>